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7" rupBuild="9302"/>
  <workbookPr defaultThemeVersion="124226"/>
  <bookViews>
    <workbookView xWindow="-60" yWindow="-60" windowWidth="15480" windowHeight="11016" activeTab="0"/>
  </bookViews>
  <sheets>
    <sheet name="ผ01 ปรุใหญ่" sheetId="3" r:id="rId3"/>
    <sheet name="ข้อมูลประกอบแผนดำ 67" sheetId="4" r:id="rId4"/>
  </sheets>
  <definedNames>
    <definedName name="_xlnm.Print_Area" localSheetId="0">'ผ01 ปรุใหญ่'!$A$1:$H$37</definedName>
    <definedName name="_xlnm.Print_Titles" localSheetId="0">'ผ01 ปรุใหญ่'!$8:$8</definedName>
    <definedName name="_xlnm.Print_Area" localSheetId="1">'ข้อมูลประกอบแผนดำ 67'!$A$1:$F$39</definedName>
    <definedName name="_xlnm.Print_Titles" localSheetId="1">'ข้อมูลประกอบแผนดำ 67'!$5:$5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3" l="1"/>
</calcChain>
</file>

<file path=xl/sharedStrings.xml><?xml version="1.0" encoding="utf-8"?>
<sst xmlns="http://schemas.openxmlformats.org/spreadsheetml/2006/main" count="231" uniqueCount="94">
  <si>
    <t>กองช่าง</t>
  </si>
  <si>
    <t>กองการศึกษา</t>
  </si>
  <si>
    <t>รวม</t>
  </si>
  <si>
    <t>คิดเป็นร้อยละ
ของ
โครงการทั้งหมด</t>
  </si>
  <si>
    <t>หน่วยงาน
รับผิดชอบหลัก</t>
  </si>
  <si>
    <t>แผนงาน</t>
  </si>
  <si>
    <t>โครงการ
ที่ดำเนินการ</t>
  </si>
  <si>
    <t>ยุทธศาสตร์</t>
  </si>
  <si>
    <t xml:space="preserve">     ส่วนที่ 2 บัญชีโครงการพัฒนาท้องถิ่น</t>
  </si>
  <si>
    <t>แผนการดำเนินงาน ประจำปีงบประมาณ พ.ศ. 2567</t>
  </si>
  <si>
    <t>จำนวน
งบประมาณ
(บาท)</t>
  </si>
  <si>
    <t>รวมทั้งสิ้น</t>
  </si>
  <si>
    <t>คิดเป็นร้อยละ
ของงบประมาณทั้งหมด</t>
  </si>
  <si>
    <t>1. ยุทธศาสตร์ด้านการรักษาความปลอดภัยในชีวิตและทรัพย์สิน</t>
  </si>
  <si>
    <t>(1) แผนงานการรักษาความสงบภายใน</t>
  </si>
  <si>
    <t>(1) แผนงานการเกษตร</t>
  </si>
  <si>
    <t>3. ยุทธศาสตร์ด้านการพัฒนาโครงสร้างพื้นฐาน</t>
  </si>
  <si>
    <t>(1) แผนงานอุตสาหกรรมและการโยธา</t>
  </si>
  <si>
    <t xml:space="preserve"> (1) แผนงานเคหะและชุมชน</t>
  </si>
  <si>
    <t>(2) แผนงานการเกษตร</t>
  </si>
  <si>
    <t>5. ยุทธศาสตร์ด้านการพัฒนาการท่องเที่ยว ศาสนา-วัฒนธรรม ประเพณี และกีฬา</t>
  </si>
  <si>
    <t>(1) แผนงานการศาสนา วัฒนธรรมและนันทนาการ</t>
  </si>
  <si>
    <t>6. ยุทธศาสตร์ด้านการพัฒนาการศึกษา</t>
  </si>
  <si>
    <t>(1) แผนงานการศึกษา</t>
  </si>
  <si>
    <t>7. ยุทธศาสตร์ด้านการบริหารจัดการบ้านเมืองที่ดี</t>
  </si>
  <si>
    <t>(1) แผนงานบริหารงานทั่วไป</t>
  </si>
  <si>
    <t>(2) แผนงานสร้างความเข้มแข็งของชุมชน</t>
  </si>
  <si>
    <t>8. ยุทธศาสตร์ด้านการพัฒนาสาธารณสุข</t>
  </si>
  <si>
    <t>(1) แผนงานสาธารณสุข</t>
  </si>
  <si>
    <t>(2) แผนงานงบกลาง</t>
  </si>
  <si>
    <t>9.ยุทธศาสตร์ด้านการพัฒนาสังคม</t>
  </si>
  <si>
    <t>10. ยุทธศาสตร์ด้านการพัฒนาการเกษตร</t>
  </si>
  <si>
    <t>เทศบาลตำบลปรุใหญ่</t>
  </si>
  <si>
    <t>(1) แผนงานสังคมสงเคราะห์</t>
  </si>
  <si>
    <t>(2) แผนงานอุตสาหกรรมและการโยธา</t>
  </si>
  <si>
    <t>(1) แผนงานสร้างความเข้มแข็งของชุมชน</t>
  </si>
  <si>
    <t>สำนักปลัดเทศบาล</t>
  </si>
  <si>
    <t>กองสาธารณสุขและสิ่งแวดล้อม</t>
  </si>
  <si>
    <t>1.1 ส่งเสริม สนับสนุนการป้องกันและบรรเทาสาธารณภัย และความมั่นคงความปลอดภัยในชีวิตและทรัพย์สิน ลดอุบัติเหตุทางบก/ทางน้ำ  และสนับสนุนการฝึกอบรม การจัดตั้งอาสาสมัครป้องกันภัยฝ่ายพลเรือน (อปพร.) และอาสาสมัครด้านต่าง ๆ  เพื่อเป็นกำลังสนับสนุนเจ้าหน้าที่รัฐ และดูแลรักษาความปลอดภัยในชีวิตและทรัพย์สินของประชาชน และการจราจรในชุมชน หมู่บ้าน</t>
  </si>
  <si>
    <t>2. ยุทธศาสตร์การสานต่อแนวทางพระราชดำริ</t>
  </si>
  <si>
    <t>3.1 ก่อสร้าง ปรับปรุงเส้นทางคมนาคม สาธารณูปโภค สาธารณูปโภค และวางระบบพัฒนาด้านโครงสร้างพื้นฐาน</t>
  </si>
  <si>
    <t>4. ยุทธศาสตร์ด้านการอนุรักษ์ทรัพยากรธรรมชาติและสิ่งแวดล้อม</t>
  </si>
  <si>
    <t>5.1 พัฒนา ฟื้นฟู และส่งเสริมกิจกรรมด้านศาสนา ศิลปวัฒนธรรม และประเพณีของชุมชนท้องถิ่น เพื่อการอนุรักษ์สืบสานประเพณีอันดีงาม และเชื่อมโยงสู่กิจกรรม การท่องเที่ยว รวมทั้ง ส่งเสริม สนับสนุนกิจกรรม วัสดุ อุปกรณ์ ครุภัณฑ์ด้านกีฬา ลานกีฬาชุมชน  และจัดการแข่งขันกีฬาประเภทต่าง ๆ ระดับหมู่บ้าน  ชุมชน  และระดับท้องถิ่น</t>
  </si>
  <si>
    <t>6.1 ส่งเสริมการศึกษาในระบบ นอกระบบ และการศึกษาตามอัธยาศัย</t>
  </si>
  <si>
    <t>7.1 เพิ่มประสิทธิภาพในการปฏิบัติราชการ และส่งเสริมศักยภาพท้องถิ่นในทุกๆ ด้านตามหลักธรรมมาภิบาล</t>
  </si>
  <si>
    <t>7.2 เปิดโอกาสให้ประชาชนได้เข้ามีส่วนร่วมในการกำหนดนโยบายและความต้องการของประชาชน</t>
  </si>
  <si>
    <t>9.1 ส่งเสริม สนับสนุน การป้องกันและแก้ไขปัญหายาเสพติด</t>
  </si>
  <si>
    <t xml:space="preserve">9.2 ส่งเสริม พัฒนาบทบาทและคุณภาพชีวิตของเด็ก เยาวชน สตรี ผู้สูงอายุ ผู้พิการ และด้อยโอกาส โดยการจัดกิจกรรมที่เหมาะสมและดําเนินการให้เกิดกองทุน หรือจัดหางบประมาณเพื่อดําเนินการพัฒนาบทบาทและคุณภาพชีวิตอย่างต่อเนื่อง รวมตลอดถึงการพัฒนาให้มีความรู้ความชำนาญในวิชาชีพที่เหมาะสม เพื่อพึ่งตนเอง เลี้ยงตนเองและครอบครัวได้  </t>
  </si>
  <si>
    <t xml:space="preserve">10.1 ส่งเสริม สนับสนุน เพิ่มประสิทธิภาพการทำการเกษตร ช่วยเหลือเกษตรกรผู้มีรายได้น้อย และเพิ่มศักยภาพของเกษตรกรตามหลักปรัชญาเศรษฐกิจพอเพียง  </t>
  </si>
  <si>
    <r>
      <t xml:space="preserve">  </t>
    </r>
    <r>
      <rPr>
        <b/>
        <sz val="18"/>
        <color rgb="FF000000"/>
        <rFont val="TH SarabunPSK"/>
        <family val="2"/>
      </rPr>
      <t>แบบ ผด.01</t>
    </r>
  </si>
  <si>
    <t xml:space="preserve">     2.1 บัญชีสรุปจำนวนโครงการพัฒนาท้องถิ่น กิจกรรมและงบประมาณ </t>
  </si>
  <si>
    <t xml:space="preserve">สรุปโครงการพัฒนาท้องถิ่น กิจกรรมและงบประมาณ </t>
  </si>
  <si>
    <t>กลยุทธ์ / แนวทางการพัฒนา</t>
  </si>
  <si>
    <t>1 สำนัก</t>
  </si>
  <si>
    <t>1 สำนัก / 1 กอง</t>
  </si>
  <si>
    <t>1 กอง</t>
  </si>
  <si>
    <t>9.3 เยียวยา ฟื้นฟู ช่วยเหลือประชาชนที่ได้รับผลกระทบหลังการเกิดเหตุสาธารณภัย</t>
  </si>
  <si>
    <r>
      <rPr>
        <sz val="14"/>
        <color theme="1"/>
        <rFont val="TH Sarabun New"/>
        <family val="2"/>
      </rPr>
      <t>สำนักปลัดเทศบาล</t>
    </r>
    <r>
      <rPr>
        <sz val="16"/>
        <color theme="1"/>
        <rFont val="TH Sarabun New"/>
        <family val="2"/>
      </rPr>
      <t xml:space="preserve"> / กองคลัง</t>
    </r>
  </si>
  <si>
    <t xml:space="preserve">2..1 ส่งเสริม สนับสนุน สานต่อแนวทางโครงการพระราชดำริ  </t>
  </si>
  <si>
    <t>(2) แผนงานสาธารณสุข</t>
  </si>
  <si>
    <t>1 สำนัก / 4 กอง</t>
  </si>
  <si>
    <t>4.1 ส่งเสริม สนับสนุน บำรุงรักษา พัฒนาฟื้นฟู อนุรักษ์ทรัพยากรธรรมชาติ สิ่งแวดล้อม แหล่งน้ำ ลุ่มน้ำลำคลอง ป่าไม้ และการกำจัดขยะมูลฝอยและสิ่งปฏิกูล</t>
  </si>
  <si>
    <t>8.1 ส่งเสริมสุขภาพและอนามัยของประชาชนในระดับหมู่บ้านและชุมชน ให้มีสุขภาพแข็งแรง โดยให้การเรียนรู้การดูแลสุขภาพ การออกกำลังกาย การป้องกันโรค   การใช้ยาอย่างถูกต้อง การรับประทานอาหารที่มีประโยชน์ และส่งเสริมการให้บริการด้านสาธารณสุขมูลฐาน</t>
  </si>
  <si>
    <t>ข้อมูลประกอบการจัดทำแผนการดำเนินงาน</t>
  </si>
  <si>
    <t>การจัดทำแผนการดำเนินงาน ประจำปีงบประมาณ พ.ศ. 2567</t>
  </si>
  <si>
    <t>จากแผนพัฒนาท้องถิ่น (พ.ศ. 2566 - 2570) เฉพาะปี พ.ศ. 2567 ของเทศบาลตำบลปรุใหญ่</t>
  </si>
  <si>
    <t>จำนวนโครงการที่ปรากฎ
ในแผนพัฒนาท้องถิ่น
(พ.ศ.2566 - 2570)
เฉพาะปี พ.ศ. 2567</t>
  </si>
  <si>
    <t>จำนวนงบประมาณ (บาท)</t>
  </si>
  <si>
    <t>1 กลยุทธ์ / แนวทางการพัฒนา</t>
  </si>
  <si>
    <t>1 แผนงาน</t>
  </si>
  <si>
    <t>11 โครงการ</t>
  </si>
  <si>
    <t>2 แผนงาน</t>
  </si>
  <si>
    <t>5 โครงการ</t>
  </si>
  <si>
    <t>(2) แผนงานเคหะและชุมชน</t>
  </si>
  <si>
    <t>(3) แผนงานการเกษตร</t>
  </si>
  <si>
    <t>-</t>
  </si>
  <si>
    <t>(4) แผนงานการพาณิชย์</t>
  </si>
  <si>
    <t>4 แผนงาน</t>
  </si>
  <si>
    <t>30 โครงการ</t>
  </si>
  <si>
    <t>สำนักปลัดเทศบาล / กองสาธารณสุขและสิ่งแวดล้อม</t>
  </si>
  <si>
    <t>5  โครงการ</t>
  </si>
  <si>
    <t>6 โครงการ</t>
  </si>
  <si>
    <t>12 โครงการ</t>
  </si>
  <si>
    <t>สำนักปลัดเทศบาล / กองคลัง</t>
  </si>
  <si>
    <t>2 กลยุทธ์ / แนวทางการพัฒนา</t>
  </si>
  <si>
    <t>3 แผนงาน</t>
  </si>
  <si>
    <t>29  โครงการ</t>
  </si>
  <si>
    <t xml:space="preserve">8.1 ส่งเสริมสุขภาพและอนามัยของประชาชนในระดับหมู่บ้านและชุมชน ให้มีสุขภาพแข็งแรง โดยให้การเรียนรู้การดูแลสุขภาพ การออกกำลังกาย การป้องกันโรค   การใช้ยาอย่างถูกต้อง การรับประทานอาหารที่มีประโยชน์ และส่งเสริมการให้บริการด้านสาธารณสุขมูลฐานตามขั้นตอนและวิธีการทางการแพทย์     </t>
  </si>
  <si>
    <t>7  โครงการ</t>
  </si>
  <si>
    <t>3 กลยุทธ์ / แนวทางการพัฒนา</t>
  </si>
  <si>
    <t>3 โครงการ</t>
  </si>
  <si>
    <t>13 กลยุทธ์ / แนวทางการพัฒนา</t>
  </si>
  <si>
    <t>12 แผนงาน</t>
  </si>
  <si>
    <t>120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</si>
</sst>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>
    <font>
      <sz val="11"/>
      <color theme="1"/>
      <name val="Tahoma"/>
      <family val="2"/>
      <charset val="222"/>
      <scheme val="minor"/>
    </font>
    <font>
      <sz val="10"/>
      <color theme="1"/>
      <name val="Arial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8"/>
      <color theme="1"/>
      <name val="TH Sarabun New"/>
      <family val="2"/>
    </font>
    <font>
      <b/>
      <sz val="18"/>
      <name val="TH Sarabun New"/>
      <family val="2"/>
    </font>
    <font>
      <sz val="16"/>
      <name val="TH Sarabun New"/>
      <family val="2"/>
    </font>
    <font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b/>
      <sz val="20"/>
      <color theme="1"/>
      <name val="TH Sarabun New"/>
      <family val="2"/>
    </font>
    <font>
      <sz val="14"/>
      <color theme="1"/>
      <name val="TH Sarabun New"/>
      <family val="2"/>
    </font>
    <font>
      <sz val="20"/>
      <color theme="1"/>
      <name val="TH Sarabun New"/>
      <family val="2"/>
    </font>
    <font>
      <sz val="10"/>
      <name val="Arial"/>
      <family val="0"/>
    </font>
    <font>
      <b/>
      <sz val="16"/>
      <name val="TH Sarabun New"/>
      <family val="2"/>
    </font>
    <font>
      <b/>
      <sz val="16"/>
      <color rgb="FF000000"/>
      <name val="TH Sarabun New"/>
      <family val="2"/>
    </font>
    <font>
      <sz val="16"/>
      <color rgb="FF000000"/>
      <name val="TH Sarabun New"/>
      <family val="2"/>
    </font>
    <font>
      <b/>
      <sz val="2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049979999661445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>
        <color rgb="FF000000"/>
      </left>
      <right>
        <color rgb="FF000000"/>
      </right>
      <top>
        <color rgb="FF000000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top" wrapText="1"/>
    </xf>
    <xf numFmtId="43" fontId="3" fillId="0" borderId="1" xfId="18" applyFont="1" applyBorder="1" applyAlignment="1">
      <alignment horizontal="center" vertical="top" wrapText="1"/>
    </xf>
    <xf numFmtId="43" fontId="2" fillId="0" borderId="1" xfId="18" applyFont="1" applyBorder="1" applyAlignment="1">
      <alignment horizontal="center" vertical="top" wrapText="1"/>
    </xf>
    <xf numFmtId="43" fontId="3" fillId="0" borderId="1" xfId="18" applyFont="1" applyBorder="1" applyAlignment="1">
      <alignment horizontal="center" vertical="top"/>
    </xf>
    <xf numFmtId="187" fontId="3" fillId="0" borderId="1" xfId="18" applyNumberFormat="1" applyFont="1" applyBorder="1" applyAlignment="1">
      <alignment horizontal="center" vertical="top" wrapText="1"/>
    </xf>
    <xf numFmtId="187" fontId="2" fillId="0" borderId="1" xfId="18" applyNumberFormat="1" applyFont="1" applyBorder="1" applyAlignment="1">
      <alignment horizontal="center" vertical="top" wrapText="1"/>
    </xf>
    <xf numFmtId="187" fontId="3" fillId="0" borderId="1" xfId="18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43" fontId="11" fillId="0" borderId="0" xfId="18" applyFont="1" applyAlignment="1">
      <alignment vertical="top"/>
    </xf>
    <xf numFmtId="43" fontId="9" fillId="0" borderId="0" xfId="18" applyFont="1" applyAlignment="1">
      <alignment vertical="top"/>
    </xf>
    <xf numFmtId="43" fontId="3" fillId="0" borderId="0" xfId="0" applyNumberFormat="1" applyFont="1" applyAlignment="1">
      <alignment vertical="top"/>
    </xf>
    <xf numFmtId="43" fontId="2" fillId="0" borderId="0" xfId="0" applyNumberFormat="1" applyFont="1" applyAlignment="1">
      <alignment vertical="top"/>
    </xf>
    <xf numFmtId="0" fontId="3" fillId="0" borderId="4" xfId="0" applyFont="1" applyBorder="1" applyAlignment="1">
      <alignment vertical="top"/>
    </xf>
    <xf numFmtId="187" fontId="3" fillId="0" borderId="4" xfId="18" applyNumberFormat="1" applyFont="1" applyBorder="1" applyAlignment="1">
      <alignment horizontal="center" vertical="top"/>
    </xf>
    <xf numFmtId="43" fontId="3" fillId="0" borderId="4" xfId="18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5" fillId="0" borderId="0" xfId="0" applyFont="1" applyFill="1" applyBorder="1" applyAlignment="1">
      <alignment/>
    </xf>
    <xf numFmtId="0" fontId="14" fillId="0" borderId="0" xfId="0" applyFont="1" applyFill="1" applyBorder="1" applyAlignment="1">
      <alignment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textRotation="180"/>
    </xf>
    <xf numFmtId="0" fontId="13" fillId="0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/>
    </xf>
    <xf numFmtId="0" fontId="6" fillId="0" borderId="0" xfId="0" applyFont="1" applyAlignment="1">
      <alignment vertical="top"/>
    </xf>
    <xf numFmtId="0" fontId="1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187" fontId="6" fillId="0" borderId="1" xfId="18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87" fontId="1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0" fontId="15" fillId="0" borderId="4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187" fontId="6" fillId="0" borderId="4" xfId="18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187" fontId="13" fillId="2" borderId="1" xfId="18" applyNumberFormat="1" applyFont="1" applyFill="1" applyBorder="1" applyAlignment="1">
      <alignment horizontal="center" vertical="top"/>
    </xf>
    <xf numFmtId="0" fontId="12" fillId="0" borderId="0" xfId="0" applyAlignment="1">
      <alignment/>
    </xf>
    <xf numFmtId="187" fontId="6" fillId="0" borderId="0" xfId="0" applyNumberFormat="1" applyFont="1" applyAlignment="1">
      <alignment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sharedStrings" Target="sharedStrings.xml" /><Relationship Id="rId4" Type="http://schemas.openxmlformats.org/officeDocument/2006/relationships/worksheet" Target="worksheets/sheet2.xml" /><Relationship Id="rId6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7"/>
  <sheetViews>
    <sheetView tabSelected="1" zoomScale="55" zoomScaleNormal="55" workbookViewId="0" topLeftCell="A1">
      <selection pane="topLeft" activeCell="J1" sqref="J1:T1048576"/>
    </sheetView>
  </sheetViews>
  <sheetFormatPr defaultRowHeight="30"/>
  <cols>
    <col min="1" max="1" width="28.25" style="2" customWidth="1"/>
    <col min="2" max="2" width="45.75" style="2" customWidth="1"/>
    <col min="3" max="3" width="21.875" style="2" customWidth="1"/>
    <col min="4" max="4" width="10.25" style="2" customWidth="1"/>
    <col min="5" max="5" width="11.375" style="2" customWidth="1"/>
    <col min="6" max="6" width="15" style="2" bestFit="1" customWidth="1"/>
    <col min="7" max="7" width="13" style="2" customWidth="1"/>
    <col min="8" max="8" width="14.5" style="2" customWidth="1"/>
    <col min="9" max="9" width="8.75" style="2"/>
    <col min="10" max="10" width="9" style="26" hidden="1" customWidth="1"/>
    <col min="11" max="11" width="17.375" style="26" hidden="1" customWidth="1"/>
    <col min="12" max="12" width="0" style="2" hidden="1" customWidth="1"/>
    <col min="13" max="13" width="12.25" style="2" hidden="1" customWidth="1"/>
    <col min="14" max="14" width="15" style="2" hidden="1" customWidth="1"/>
    <col min="15" max="20" width="0" style="2" hidden="1" customWidth="1"/>
    <col min="21" max="16384" width="8.75" style="2"/>
  </cols>
  <sheetData>
    <row r="1" ht="8.4" customHeight="1"/>
    <row r="2" spans="1:11" s="3" customFormat="1" ht="30">
      <c r="A2" s="36" t="s">
        <v>8</v>
      </c>
      <c r="B2" s="36"/>
      <c r="C2" s="36"/>
      <c r="D2" s="36"/>
      <c r="E2" s="36"/>
      <c r="F2" s="36"/>
      <c r="G2" s="36"/>
      <c r="H2" s="36"/>
      <c r="J2" s="27"/>
      <c r="K2" s="27"/>
    </row>
    <row r="3" spans="1:11" s="3" customFormat="1" ht="8.4" customHeight="1">
      <c r="A3" s="4"/>
      <c r="B3" s="4"/>
      <c r="C3" s="4"/>
      <c r="D3" s="4"/>
      <c r="E3" s="4"/>
      <c r="F3" s="4"/>
      <c r="G3" s="4"/>
      <c r="H3" s="4"/>
      <c r="J3" s="27"/>
      <c r="K3" s="27"/>
    </row>
    <row r="4" spans="1:11" s="3" customFormat="1" ht="30">
      <c r="A4" s="24" t="s">
        <v>50</v>
      </c>
      <c r="B4" s="24"/>
      <c r="C4" s="24"/>
      <c r="D4" s="24"/>
      <c r="E4" s="24"/>
      <c r="F4" s="24"/>
      <c r="G4" s="24"/>
      <c r="H4" s="25" t="s">
        <v>49</v>
      </c>
      <c r="J4" s="27"/>
      <c r="K4" s="27"/>
    </row>
    <row r="5" spans="1:11" s="3" customFormat="1" ht="30">
      <c r="A5" s="37" t="s">
        <v>51</v>
      </c>
      <c r="B5" s="37"/>
      <c r="C5" s="37"/>
      <c r="D5" s="37"/>
      <c r="E5" s="37"/>
      <c r="F5" s="37"/>
      <c r="G5" s="37"/>
      <c r="H5" s="37"/>
      <c r="J5" s="27"/>
      <c r="K5" s="27"/>
    </row>
    <row r="6" spans="1:11" s="3" customFormat="1" ht="30">
      <c r="A6" s="37" t="s">
        <v>9</v>
      </c>
      <c r="B6" s="37"/>
      <c r="C6" s="37"/>
      <c r="D6" s="37"/>
      <c r="E6" s="37"/>
      <c r="F6" s="37"/>
      <c r="G6" s="37"/>
      <c r="H6" s="37"/>
      <c r="J6" s="27"/>
      <c r="K6" s="27"/>
    </row>
    <row r="7" spans="1:11" s="3" customFormat="1" ht="30">
      <c r="A7" s="38" t="s">
        <v>32</v>
      </c>
      <c r="B7" s="38"/>
      <c r="C7" s="38"/>
      <c r="D7" s="38"/>
      <c r="E7" s="38"/>
      <c r="F7" s="38"/>
      <c r="G7" s="38"/>
      <c r="H7" s="38"/>
      <c r="J7" s="27"/>
      <c r="K7" s="27"/>
    </row>
    <row r="8" spans="1:8" ht="98.4">
      <c r="A8" s="5" t="s">
        <v>7</v>
      </c>
      <c r="B8" s="5" t="s">
        <v>52</v>
      </c>
      <c r="C8" s="5" t="s">
        <v>5</v>
      </c>
      <c r="D8" s="6" t="s">
        <v>6</v>
      </c>
      <c r="E8" s="7" t="s">
        <v>3</v>
      </c>
      <c r="F8" s="7" t="s">
        <v>10</v>
      </c>
      <c r="G8" s="7" t="s">
        <v>12</v>
      </c>
      <c r="H8" s="7" t="s">
        <v>4</v>
      </c>
    </row>
    <row r="9" spans="1:11" ht="151.2" customHeight="1">
      <c r="A9" s="8" t="s">
        <v>13</v>
      </c>
      <c r="B9" s="8" t="s">
        <v>38</v>
      </c>
      <c r="C9" s="8" t="s">
        <v>14</v>
      </c>
      <c r="D9" s="21">
        <v>10</v>
      </c>
      <c r="E9" s="18">
        <f>D9*100/J9</f>
        <v>90.909090909090907</v>
      </c>
      <c r="F9" s="18">
        <f>255000-50000</f>
        <v>205000</v>
      </c>
      <c r="G9" s="18">
        <f>F9*100/K9</f>
        <v>26.282051282051281</v>
      </c>
      <c r="H9" s="9" t="s">
        <v>36</v>
      </c>
      <c r="J9" s="26">
        <v>11</v>
      </c>
      <c r="K9" s="28">
        <v>780000</v>
      </c>
    </row>
    <row r="10" spans="1:11" s="1" customFormat="1" ht="30">
      <c r="A10" s="10" t="s">
        <v>2</v>
      </c>
      <c r="B10" s="10">
        <v>1</v>
      </c>
      <c r="C10" s="10">
        <v>1</v>
      </c>
      <c r="D10" s="22">
        <f>SUM(D9)</f>
        <v>10</v>
      </c>
      <c r="E10" s="19">
        <f>D10*100/J9</f>
        <v>90.909090909090907</v>
      </c>
      <c r="F10" s="19">
        <f t="shared" si="0" ref="F10">SUM(F9)</f>
        <v>205000</v>
      </c>
      <c r="G10" s="19">
        <f>F10*100/K9</f>
        <v>26.282051282051281</v>
      </c>
      <c r="H10" s="10" t="s">
        <v>53</v>
      </c>
      <c r="J10" s="27"/>
      <c r="K10" s="29"/>
    </row>
    <row r="11" spans="1:11" ht="49.2">
      <c r="A11" s="14" t="s">
        <v>39</v>
      </c>
      <c r="B11" s="14" t="s">
        <v>58</v>
      </c>
      <c r="C11" s="11" t="s">
        <v>15</v>
      </c>
      <c r="D11" s="23">
        <v>1</v>
      </c>
      <c r="E11" s="20">
        <f>D11*100/J11</f>
        <v>100</v>
      </c>
      <c r="F11" s="20">
        <v>10000</v>
      </c>
      <c r="G11" s="20">
        <f>F11*100/K11</f>
        <v>20</v>
      </c>
      <c r="H11" s="9" t="s">
        <v>36</v>
      </c>
      <c r="J11" s="26">
        <v>1</v>
      </c>
      <c r="K11" s="28">
        <v>50000</v>
      </c>
    </row>
    <row r="12" spans="1:14" ht="49.2">
      <c r="A12" s="15"/>
      <c r="B12" s="15"/>
      <c r="C12" s="11" t="s">
        <v>59</v>
      </c>
      <c r="D12" s="23">
        <v>3</v>
      </c>
      <c r="E12" s="20">
        <f>D12*100/J12</f>
        <v>75</v>
      </c>
      <c r="F12" s="20">
        <v>140000</v>
      </c>
      <c r="G12" s="20">
        <f>F12*100/K12</f>
        <v>50</v>
      </c>
      <c r="H12" s="9" t="s">
        <v>37</v>
      </c>
      <c r="J12" s="26">
        <v>4</v>
      </c>
      <c r="K12" s="28">
        <v>280000</v>
      </c>
      <c r="M12" s="2">
        <f>SUM(J11:J12)</f>
        <v>5</v>
      </c>
      <c r="N12" s="30">
        <f>SUM(K11:K12)</f>
        <v>330000</v>
      </c>
    </row>
    <row r="13" spans="1:11" s="1" customFormat="1" ht="30">
      <c r="A13" s="10" t="s">
        <v>2</v>
      </c>
      <c r="B13" s="10">
        <v>1</v>
      </c>
      <c r="C13" s="10">
        <v>2</v>
      </c>
      <c r="D13" s="22">
        <f>SUM(D11:D12)</f>
        <v>4</v>
      </c>
      <c r="E13" s="19">
        <f>D13*100/M12</f>
        <v>80</v>
      </c>
      <c r="F13" s="19">
        <f>SUM(F11:F12)</f>
        <v>150000</v>
      </c>
      <c r="G13" s="19">
        <f>F13*100/N12</f>
        <v>45.454545454545453</v>
      </c>
      <c r="H13" s="10" t="s">
        <v>54</v>
      </c>
      <c r="J13" s="27"/>
      <c r="K13" s="29"/>
    </row>
    <row r="14" spans="1:11" ht="49.2">
      <c r="A14" s="8" t="s">
        <v>16</v>
      </c>
      <c r="B14" s="8" t="s">
        <v>40</v>
      </c>
      <c r="C14" s="13" t="s">
        <v>17</v>
      </c>
      <c r="D14" s="23">
        <v>13</v>
      </c>
      <c r="E14" s="20">
        <f>D14*100/J14</f>
        <v>43.333333333333336</v>
      </c>
      <c r="F14" s="20">
        <v>3859000</v>
      </c>
      <c r="G14" s="20">
        <f>F14*100/K14</f>
        <v>15.23123132605255</v>
      </c>
      <c r="H14" s="12" t="s">
        <v>0</v>
      </c>
      <c r="J14" s="26">
        <v>30</v>
      </c>
      <c r="K14" s="28">
        <v>25336100</v>
      </c>
    </row>
    <row r="15" spans="1:11" s="1" customFormat="1" ht="30">
      <c r="A15" s="10" t="s">
        <v>2</v>
      </c>
      <c r="B15" s="10">
        <v>1</v>
      </c>
      <c r="C15" s="10">
        <v>1</v>
      </c>
      <c r="D15" s="22">
        <f>SUM(D14)</f>
        <v>13</v>
      </c>
      <c r="E15" s="19">
        <f>D15*100/J14</f>
        <v>43.333333333333336</v>
      </c>
      <c r="F15" s="19">
        <f t="shared" si="1" ref="F15">SUM(F14)</f>
        <v>3859000</v>
      </c>
      <c r="G15" s="19">
        <f>F15*100/K14</f>
        <v>15.23123132605255</v>
      </c>
      <c r="H15" s="10" t="s">
        <v>55</v>
      </c>
      <c r="J15" s="27"/>
      <c r="K15" s="29"/>
    </row>
    <row r="16" spans="1:11" ht="73.8">
      <c r="A16" s="14" t="s">
        <v>41</v>
      </c>
      <c r="B16" s="14" t="s">
        <v>61</v>
      </c>
      <c r="C16" s="11" t="s">
        <v>18</v>
      </c>
      <c r="D16" s="23">
        <v>2</v>
      </c>
      <c r="E16" s="20">
        <f>D16*100/J16</f>
        <v>40</v>
      </c>
      <c r="F16" s="20">
        <v>60000</v>
      </c>
      <c r="G16" s="20">
        <f>F16*100/K16</f>
        <v>18.181818181818183</v>
      </c>
      <c r="H16" s="9" t="s">
        <v>37</v>
      </c>
      <c r="J16" s="26">
        <v>5</v>
      </c>
      <c r="K16" s="28">
        <v>330000</v>
      </c>
    </row>
    <row r="17" spans="1:11" ht="30">
      <c r="A17" s="15"/>
      <c r="B17" s="15"/>
      <c r="C17" s="11" t="s">
        <v>19</v>
      </c>
      <c r="D17" s="23">
        <v>1</v>
      </c>
      <c r="E17" s="20">
        <f>D17*100/J16</f>
        <v>20</v>
      </c>
      <c r="F17" s="20">
        <v>10000</v>
      </c>
      <c r="G17" s="20">
        <f>F17*100/K16</f>
        <v>3.0303030303030303</v>
      </c>
      <c r="H17" s="12" t="s">
        <v>36</v>
      </c>
      <c r="K17" s="28"/>
    </row>
    <row r="18" spans="1:11" s="1" customFormat="1" ht="30">
      <c r="A18" s="10" t="s">
        <v>2</v>
      </c>
      <c r="B18" s="10">
        <v>1</v>
      </c>
      <c r="C18" s="10">
        <v>2</v>
      </c>
      <c r="D18" s="22">
        <f>SUM(D16:D17)</f>
        <v>3</v>
      </c>
      <c r="E18" s="19">
        <f>D18*100/J16</f>
        <v>60</v>
      </c>
      <c r="F18" s="19">
        <f t="shared" si="2" ref="F18">SUM(F16:F17)</f>
        <v>70000</v>
      </c>
      <c r="G18" s="19">
        <f>F18*100/K16</f>
        <v>21.212121212121211</v>
      </c>
      <c r="H18" s="10" t="s">
        <v>54</v>
      </c>
      <c r="J18" s="27"/>
      <c r="K18" s="29"/>
    </row>
    <row r="19" spans="1:11" ht="172.2">
      <c r="A19" s="8" t="s">
        <v>20</v>
      </c>
      <c r="B19" s="13" t="s">
        <v>42</v>
      </c>
      <c r="C19" s="8" t="s">
        <v>21</v>
      </c>
      <c r="D19" s="23">
        <v>4</v>
      </c>
      <c r="E19" s="20">
        <f>D19*100/J19</f>
        <v>66.666666666666671</v>
      </c>
      <c r="F19" s="20">
        <v>250000</v>
      </c>
      <c r="G19" s="20">
        <f>F19*100/K19</f>
        <v>22.727272727272727</v>
      </c>
      <c r="H19" s="12" t="s">
        <v>1</v>
      </c>
      <c r="J19" s="26">
        <v>6</v>
      </c>
      <c r="K19" s="28">
        <v>1100000</v>
      </c>
    </row>
    <row r="20" spans="1:11" s="1" customFormat="1" ht="30">
      <c r="A20" s="10" t="s">
        <v>2</v>
      </c>
      <c r="B20" s="10">
        <v>1</v>
      </c>
      <c r="C20" s="10">
        <v>1</v>
      </c>
      <c r="D20" s="22">
        <f>SUM(D19)</f>
        <v>4</v>
      </c>
      <c r="E20" s="19">
        <f>D20*100/J19</f>
        <v>66.666666666666671</v>
      </c>
      <c r="F20" s="19">
        <f t="shared" si="3" ref="F20">SUM(F19)</f>
        <v>250000</v>
      </c>
      <c r="G20" s="19">
        <f>F20*100/K19</f>
        <v>22.727272727272727</v>
      </c>
      <c r="H20" s="10" t="s">
        <v>55</v>
      </c>
      <c r="J20" s="27"/>
      <c r="K20" s="29"/>
    </row>
    <row r="21" spans="1:11" ht="49.2">
      <c r="A21" s="8" t="s">
        <v>22</v>
      </c>
      <c r="B21" s="8" t="s">
        <v>43</v>
      </c>
      <c r="C21" s="11" t="s">
        <v>23</v>
      </c>
      <c r="D21" s="23">
        <v>10</v>
      </c>
      <c r="E21" s="20">
        <f>D21*100/J21</f>
        <v>83.333333333333329</v>
      </c>
      <c r="F21" s="20">
        <v>2335036</v>
      </c>
      <c r="G21" s="20">
        <f>F21*100/K21</f>
        <v>74.720291222245123</v>
      </c>
      <c r="H21" s="12" t="s">
        <v>1</v>
      </c>
      <c r="J21" s="26">
        <v>12</v>
      </c>
      <c r="K21" s="28">
        <v>3125036</v>
      </c>
    </row>
    <row r="22" spans="1:11" s="1" customFormat="1" ht="30">
      <c r="A22" s="10" t="s">
        <v>2</v>
      </c>
      <c r="B22" s="10">
        <v>1</v>
      </c>
      <c r="C22" s="10">
        <v>1</v>
      </c>
      <c r="D22" s="22">
        <f>SUM(D21)</f>
        <v>10</v>
      </c>
      <c r="E22" s="19">
        <f>D22*100/J21</f>
        <v>83.333333333333329</v>
      </c>
      <c r="F22" s="19">
        <f t="shared" si="4" ref="F22">SUM(F21)</f>
        <v>2335036</v>
      </c>
      <c r="G22" s="19">
        <f>F22*100/K21</f>
        <v>74.720291222245123</v>
      </c>
      <c r="H22" s="10" t="s">
        <v>55</v>
      </c>
      <c r="J22" s="27"/>
      <c r="K22" s="29"/>
    </row>
    <row r="23" spans="1:11" ht="49.2">
      <c r="A23" s="14" t="s">
        <v>24</v>
      </c>
      <c r="B23" s="14" t="s">
        <v>44</v>
      </c>
      <c r="C23" s="11" t="s">
        <v>25</v>
      </c>
      <c r="D23" s="23">
        <v>11</v>
      </c>
      <c r="E23" s="20">
        <f>D23*100/J23</f>
        <v>40.74074074074074</v>
      </c>
      <c r="F23" s="20">
        <v>540000</v>
      </c>
      <c r="G23" s="20">
        <f>F23*100/K23</f>
        <v>4.6745961668311429</v>
      </c>
      <c r="H23" s="9" t="s">
        <v>57</v>
      </c>
      <c r="J23" s="26">
        <v>27</v>
      </c>
      <c r="K23" s="28">
        <v>11551800</v>
      </c>
    </row>
    <row r="24" spans="1:11" ht="49.2">
      <c r="A24" s="15"/>
      <c r="B24" s="15"/>
      <c r="C24" s="8" t="s">
        <v>34</v>
      </c>
      <c r="D24" s="23">
        <v>4</v>
      </c>
      <c r="E24" s="20">
        <f>D24*100/J23</f>
        <v>14.814814814814815</v>
      </c>
      <c r="F24" s="20">
        <v>1433300</v>
      </c>
      <c r="G24" s="20">
        <f>F24*100/K23</f>
        <v>12.407590159109402</v>
      </c>
      <c r="H24" s="12" t="s">
        <v>36</v>
      </c>
      <c r="K24" s="28"/>
    </row>
    <row r="25" spans="1:14" ht="49.2">
      <c r="A25" s="8"/>
      <c r="B25" s="8" t="s">
        <v>45</v>
      </c>
      <c r="C25" s="8" t="s">
        <v>35</v>
      </c>
      <c r="D25" s="23">
        <v>1</v>
      </c>
      <c r="E25" s="20">
        <f>D25*100/J25</f>
        <v>50</v>
      </c>
      <c r="F25" s="20">
        <v>20000</v>
      </c>
      <c r="G25" s="20">
        <f>F25*100/K25</f>
        <v>40</v>
      </c>
      <c r="H25" s="12" t="s">
        <v>36</v>
      </c>
      <c r="J25" s="26">
        <v>2</v>
      </c>
      <c r="K25" s="28">
        <v>50000</v>
      </c>
      <c r="N25" s="30"/>
    </row>
    <row r="26" spans="1:14" s="1" customFormat="1" ht="27.6" customHeight="1">
      <c r="A26" s="10" t="s">
        <v>2</v>
      </c>
      <c r="B26" s="10">
        <v>2</v>
      </c>
      <c r="C26" s="10">
        <v>3</v>
      </c>
      <c r="D26" s="22">
        <f>SUM(D23:D25)</f>
        <v>16</v>
      </c>
      <c r="E26" s="19">
        <f>D26*100/M26</f>
        <v>39.024390243902438</v>
      </c>
      <c r="F26" s="19">
        <f t="shared" si="5" ref="F26">SUM(F23:F25)</f>
        <v>1993300</v>
      </c>
      <c r="G26" s="19">
        <f>F26*100/N26</f>
        <v>13.535154462234793</v>
      </c>
      <c r="H26" s="10" t="s">
        <v>54</v>
      </c>
      <c r="J26" s="27"/>
      <c r="K26" s="29"/>
      <c r="M26" s="1">
        <f>SUM(J21:J25)</f>
        <v>41</v>
      </c>
      <c r="N26" s="31">
        <f>SUM(K21:K25)</f>
        <v>14726836</v>
      </c>
    </row>
    <row r="27" spans="1:11" ht="123">
      <c r="A27" s="14" t="s">
        <v>27</v>
      </c>
      <c r="B27" s="14" t="s">
        <v>62</v>
      </c>
      <c r="C27" s="11" t="s">
        <v>28</v>
      </c>
      <c r="D27" s="23">
        <v>3</v>
      </c>
      <c r="E27" s="20">
        <f>D27*100/J27</f>
        <v>50</v>
      </c>
      <c r="F27" s="20">
        <v>107000</v>
      </c>
      <c r="G27" s="20">
        <f>F27*100/K27</f>
        <v>7.2690217391304346</v>
      </c>
      <c r="H27" s="9" t="s">
        <v>37</v>
      </c>
      <c r="J27" s="26">
        <v>6</v>
      </c>
      <c r="K27" s="28">
        <v>1472000</v>
      </c>
    </row>
    <row r="28" spans="1:14" ht="49.2">
      <c r="A28" s="15"/>
      <c r="B28" s="15"/>
      <c r="C28" s="11" t="s">
        <v>29</v>
      </c>
      <c r="D28" s="23">
        <v>1</v>
      </c>
      <c r="E28" s="20">
        <f>D28*100/J28</f>
        <v>100</v>
      </c>
      <c r="F28" s="20">
        <v>230000</v>
      </c>
      <c r="G28" s="20">
        <f>F28*100/K28</f>
        <v>88.461538461538467</v>
      </c>
      <c r="H28" s="9" t="s">
        <v>37</v>
      </c>
      <c r="J28" s="26">
        <v>1</v>
      </c>
      <c r="K28" s="28">
        <v>260000</v>
      </c>
      <c r="M28" s="30">
        <f>SUM(J27:J28)</f>
        <v>7</v>
      </c>
      <c r="N28" s="30">
        <f>SUM(K27:K28)</f>
        <v>1732000</v>
      </c>
    </row>
    <row r="29" spans="1:11" s="1" customFormat="1" ht="30">
      <c r="A29" s="10" t="s">
        <v>2</v>
      </c>
      <c r="B29" s="10">
        <v>1</v>
      </c>
      <c r="C29" s="10">
        <v>2</v>
      </c>
      <c r="D29" s="22">
        <f>SUM(D27:D28)</f>
        <v>4</v>
      </c>
      <c r="E29" s="19">
        <f>D29*100/M28</f>
        <v>57.142857142857146</v>
      </c>
      <c r="F29" s="19">
        <f t="shared" si="6" ref="F29">SUM(F27:F28)</f>
        <v>337000</v>
      </c>
      <c r="G29" s="19">
        <f>F29*100/N28</f>
        <v>19.457274826789838</v>
      </c>
      <c r="H29" s="10" t="s">
        <v>55</v>
      </c>
      <c r="J29" s="27"/>
      <c r="K29" s="29"/>
    </row>
    <row r="30" spans="1:11" ht="49.2">
      <c r="A30" s="8" t="s">
        <v>30</v>
      </c>
      <c r="B30" s="8" t="s">
        <v>46</v>
      </c>
      <c r="C30" s="11" t="s">
        <v>28</v>
      </c>
      <c r="D30" s="23">
        <v>1</v>
      </c>
      <c r="E30" s="20">
        <f>D30*100/J30</f>
        <v>100</v>
      </c>
      <c r="F30" s="20">
        <v>20000</v>
      </c>
      <c r="G30" s="20">
        <f>F30*100/K30</f>
        <v>22.222222222222221</v>
      </c>
      <c r="H30" s="9" t="s">
        <v>37</v>
      </c>
      <c r="J30" s="26">
        <v>1</v>
      </c>
      <c r="K30" s="28">
        <v>90000</v>
      </c>
    </row>
    <row r="31" spans="1:11" ht="150" customHeight="1">
      <c r="A31" s="16"/>
      <c r="B31" s="16" t="s">
        <v>47</v>
      </c>
      <c r="C31" s="32" t="s">
        <v>33</v>
      </c>
      <c r="D31" s="33">
        <v>1</v>
      </c>
      <c r="E31" s="34">
        <f>D31*100/J31</f>
        <v>100</v>
      </c>
      <c r="F31" s="34">
        <v>10000</v>
      </c>
      <c r="G31" s="34">
        <f>F31*100/K31</f>
        <v>20</v>
      </c>
      <c r="H31" s="35" t="s">
        <v>36</v>
      </c>
      <c r="J31" s="26">
        <v>1</v>
      </c>
      <c r="K31" s="28">
        <v>50000</v>
      </c>
    </row>
    <row r="32" spans="1:11" ht="49.2">
      <c r="A32" s="15"/>
      <c r="B32" s="15"/>
      <c r="C32" s="8" t="s">
        <v>26</v>
      </c>
      <c r="D32" s="23">
        <v>5</v>
      </c>
      <c r="E32" s="20">
        <f>D32*100/J32</f>
        <v>55.555555555555557</v>
      </c>
      <c r="F32" s="20">
        <v>620000</v>
      </c>
      <c r="G32" s="20">
        <f>F32*100/K32</f>
        <v>29.523809523809526</v>
      </c>
      <c r="H32" s="12" t="s">
        <v>36</v>
      </c>
      <c r="J32" s="26">
        <v>9</v>
      </c>
      <c r="K32" s="28">
        <v>2100000</v>
      </c>
    </row>
    <row r="33" spans="1:14" ht="49.2">
      <c r="A33" s="15"/>
      <c r="B33" s="15" t="s">
        <v>56</v>
      </c>
      <c r="C33" s="8" t="s">
        <v>14</v>
      </c>
      <c r="D33" s="23">
        <v>1</v>
      </c>
      <c r="E33" s="20">
        <f>D33*100/J33</f>
        <v>100</v>
      </c>
      <c r="F33" s="20">
        <v>50000</v>
      </c>
      <c r="G33" s="20">
        <f>F33*100/K33</f>
        <v>50</v>
      </c>
      <c r="H33" s="12" t="s">
        <v>36</v>
      </c>
      <c r="J33" s="26">
        <v>1</v>
      </c>
      <c r="K33" s="28">
        <v>100000</v>
      </c>
      <c r="N33" s="30"/>
    </row>
    <row r="34" spans="1:14" s="1" customFormat="1" ht="30">
      <c r="A34" s="10" t="s">
        <v>2</v>
      </c>
      <c r="B34" s="10">
        <v>3</v>
      </c>
      <c r="C34" s="10">
        <v>4</v>
      </c>
      <c r="D34" s="22">
        <f>SUM(D30:D33)</f>
        <v>8</v>
      </c>
      <c r="E34" s="19">
        <f>D34*100/M34</f>
        <v>66.666666666666671</v>
      </c>
      <c r="F34" s="19">
        <f>SUM(F30:F33)</f>
        <v>700000</v>
      </c>
      <c r="G34" s="19">
        <f>F34*100/N34</f>
        <v>29.914529914529915</v>
      </c>
      <c r="H34" s="10" t="s">
        <v>54</v>
      </c>
      <c r="J34" s="27"/>
      <c r="K34" s="29"/>
      <c r="M34" s="1">
        <f>SUM(J30:J33)</f>
        <v>12</v>
      </c>
      <c r="N34" s="31">
        <f>SUM(K30:K33)</f>
        <v>2340000</v>
      </c>
    </row>
    <row r="35" spans="1:11" ht="73.8">
      <c r="A35" s="8" t="s">
        <v>31</v>
      </c>
      <c r="B35" s="8" t="s">
        <v>48</v>
      </c>
      <c r="C35" s="11" t="s">
        <v>15</v>
      </c>
      <c r="D35" s="23">
        <v>2</v>
      </c>
      <c r="E35" s="20">
        <f>D35*100/J35</f>
        <v>66.666666666666671</v>
      </c>
      <c r="F35" s="20">
        <v>510000</v>
      </c>
      <c r="G35" s="20">
        <f>F35*100/K35</f>
        <v>48.571428571428569</v>
      </c>
      <c r="H35" s="12" t="s">
        <v>36</v>
      </c>
      <c r="J35" s="26">
        <v>3</v>
      </c>
      <c r="K35" s="28">
        <v>1050000</v>
      </c>
    </row>
    <row r="36" spans="1:11" s="1" customFormat="1" ht="30">
      <c r="A36" s="10" t="s">
        <v>2</v>
      </c>
      <c r="B36" s="10">
        <v>1</v>
      </c>
      <c r="C36" s="10">
        <v>1</v>
      </c>
      <c r="D36" s="22">
        <f>SUM(D35)</f>
        <v>2</v>
      </c>
      <c r="E36" s="19">
        <f>D36*100/J35</f>
        <v>66.666666666666671</v>
      </c>
      <c r="F36" s="19">
        <f t="shared" si="7" ref="F36">SUM(F35)</f>
        <v>510000</v>
      </c>
      <c r="G36" s="19">
        <f>F36*100/K35</f>
        <v>48.571428571428569</v>
      </c>
      <c r="H36" s="10" t="s">
        <v>53</v>
      </c>
      <c r="J36" s="27"/>
      <c r="K36" s="27"/>
    </row>
    <row r="37" spans="1:11" s="1" customFormat="1" ht="36" customHeight="1">
      <c r="A37" s="10" t="s">
        <v>11</v>
      </c>
      <c r="B37" s="17">
        <f t="shared" si="8" ref="B37:C37">B36+B34+B29+B26+B20+B18+B15+B13+B10</f>
        <v>12</v>
      </c>
      <c r="C37" s="17">
        <f t="shared" si="8"/>
        <v>17</v>
      </c>
      <c r="D37" s="22">
        <f>D36+D34+D29+D26+D20+D18+D15+D13+D10+D22</f>
        <v>74</v>
      </c>
      <c r="E37" s="19">
        <f>D37*100/J37</f>
        <v>61.666666666666664</v>
      </c>
      <c r="F37" s="19">
        <f>F36+F34+F29+F26+F20+F18+F15+F13+F10+F22</f>
        <v>10409336</v>
      </c>
      <c r="G37" s="19">
        <f>F37*100/K37</f>
        <v>21.811105205044171</v>
      </c>
      <c r="H37" s="10" t="s">
        <v>60</v>
      </c>
      <c r="J37" s="27">
        <f>SUM(J9:J36)</f>
        <v>120</v>
      </c>
      <c r="K37" s="29">
        <f>SUM(K9:K36)</f>
        <v>47724936</v>
      </c>
    </row>
  </sheetData>
  <mergeCells count="4">
    <mergeCell ref="A2:H2"/>
    <mergeCell ref="A5:H5"/>
    <mergeCell ref="A6:H6"/>
    <mergeCell ref="A7:H7"/>
  </mergeCells>
  <printOptions horizontalCentered="1"/>
  <pageMargins left="0.118110236220472" right="0.118110236220472" top="0.590551181102362" bottom="0.590551181102362" header="0.31496062992126" footer="0.196850393700787"/>
  <pageSetup firstPageNumber="7" useFirstPageNumber="1" orientation="landscape" paperSize="9" scale="85" r:id="rId1"/>
  <headerFooter>
    <oddFooter>&amp;R&amp;"TH SarabunPSK,ธรรมดา"&amp;20&amp;P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7391546-6b93-4a4c-991d-bac0ba64a2a8}">
  <dimension ref="A1:H41"/>
  <sheetViews>
    <sheetView zoomScale="55" zoomScaleNormal="55" workbookViewId="0" topLeftCell="A1">
      <selection pane="topLeft" activeCell="F6" sqref="F6"/>
    </sheetView>
  </sheetViews>
  <sheetFormatPr defaultRowHeight="24.6" customHeight="1"/>
  <cols>
    <col min="1" max="1" width="21.375" style="47" customWidth="1"/>
    <col min="2" max="2" width="47.25" style="47" customWidth="1"/>
    <col min="3" max="3" width="22.125" style="47" customWidth="1"/>
    <col min="4" max="4" width="18.5" style="47" customWidth="1"/>
    <col min="5" max="5" width="15.125" style="47" customWidth="1"/>
    <col min="6" max="6" width="17.25" style="47" customWidth="1"/>
    <col min="7" max="16384" width="7.75" style="47"/>
  </cols>
  <sheetData>
    <row r="1" spans="1:6" s="39" customFormat="1" ht="24.6">
      <c r="A1" s="40"/>
      <c r="B1" s="40"/>
      <c r="C1" s="40"/>
      <c r="D1" s="40"/>
      <c r="E1" s="40"/>
      <c r="F1" s="40"/>
    </row>
    <row r="2" spans="1:7" s="39" customFormat="1" ht="30">
      <c r="A2" s="41" t="s">
        <v>63</v>
      </c>
      <c r="B2" s="41"/>
      <c r="C2" s="41"/>
      <c r="D2" s="41"/>
      <c r="E2" s="41"/>
      <c r="F2" s="41"/>
      <c r="G2" s="42"/>
    </row>
    <row r="3" spans="1:7" s="39" customFormat="1" ht="24.6">
      <c r="A3" s="43" t="s">
        <v>64</v>
      </c>
      <c r="B3" s="43"/>
      <c r="C3" s="43"/>
      <c r="D3" s="43"/>
      <c r="E3" s="43"/>
      <c r="F3" s="43"/>
      <c r="G3" s="42"/>
    </row>
    <row r="4" spans="1:7" s="39" customFormat="1" ht="24.6">
      <c r="A4" s="44" t="s">
        <v>65</v>
      </c>
      <c r="B4" s="44"/>
      <c r="C4" s="44"/>
      <c r="D4" s="44"/>
      <c r="E4" s="44"/>
      <c r="F4" s="44"/>
      <c r="G4" s="42"/>
    </row>
    <row r="5" spans="1:8" s="39" customFormat="1" ht="123">
      <c r="A5" s="45" t="s">
        <v>7</v>
      </c>
      <c r="B5" s="45" t="s">
        <v>52</v>
      </c>
      <c r="C5" s="45" t="s">
        <v>5</v>
      </c>
      <c r="D5" s="46" t="s">
        <v>66</v>
      </c>
      <c r="E5" s="46" t="s">
        <v>67</v>
      </c>
      <c r="F5" s="46" t="s">
        <v>4</v>
      </c>
      <c r="G5" s="47"/>
      <c r="H5" s="42"/>
    </row>
    <row r="6" spans="1:6" s="48" customFormat="1" ht="147.6">
      <c r="A6" s="49" t="s">
        <v>13</v>
      </c>
      <c r="B6" s="49" t="s">
        <v>38</v>
      </c>
      <c r="C6" s="49" t="s">
        <v>14</v>
      </c>
      <c r="D6" s="50">
        <v>11</v>
      </c>
      <c r="E6" s="51">
        <v>780000</v>
      </c>
      <c r="F6" s="50" t="s">
        <v>36</v>
      </c>
    </row>
    <row r="7" spans="1:6" s="52" customFormat="1" ht="24.6">
      <c r="A7" s="53" t="s">
        <v>2</v>
      </c>
      <c r="B7" s="53" t="s">
        <v>68</v>
      </c>
      <c r="C7" s="53" t="s">
        <v>69</v>
      </c>
      <c r="D7" s="53" t="s">
        <v>70</v>
      </c>
      <c r="E7" s="54">
        <f>SUM(E6)</f>
        <v>780000</v>
      </c>
      <c r="F7" s="55" t="s">
        <v>53</v>
      </c>
    </row>
    <row r="8" spans="1:6" s="48" customFormat="1" ht="24.6">
      <c r="A8" s="56" t="s">
        <v>39</v>
      </c>
      <c r="B8" s="57" t="s">
        <v>58</v>
      </c>
      <c r="C8" s="58" t="s">
        <v>15</v>
      </c>
      <c r="D8" s="50">
        <v>1</v>
      </c>
      <c r="E8" s="51">
        <v>50000</v>
      </c>
      <c r="F8" s="50" t="s">
        <v>36</v>
      </c>
    </row>
    <row r="9" spans="1:6" s="48" customFormat="1" ht="49.2">
      <c r="A9" s="59"/>
      <c r="B9" s="60"/>
      <c r="C9" s="58" t="s">
        <v>59</v>
      </c>
      <c r="D9" s="50">
        <v>4</v>
      </c>
      <c r="E9" s="51">
        <v>280000</v>
      </c>
      <c r="F9" s="61" t="s">
        <v>37</v>
      </c>
    </row>
    <row r="10" spans="1:6" s="52" customFormat="1" ht="24.6">
      <c r="A10" s="53" t="s">
        <v>2</v>
      </c>
      <c r="B10" s="53" t="s">
        <v>68</v>
      </c>
      <c r="C10" s="53" t="s">
        <v>71</v>
      </c>
      <c r="D10" s="53" t="s">
        <v>72</v>
      </c>
      <c r="E10" s="54">
        <f>SUM(E8:E9)</f>
        <v>330000</v>
      </c>
      <c r="F10" s="55" t="s">
        <v>54</v>
      </c>
    </row>
    <row r="11" spans="1:6" s="48" customFormat="1" ht="49.2">
      <c r="A11" s="57" t="s">
        <v>16</v>
      </c>
      <c r="B11" s="57" t="s">
        <v>40</v>
      </c>
      <c r="C11" s="62" t="s">
        <v>17</v>
      </c>
      <c r="D11" s="50">
        <v>29</v>
      </c>
      <c r="E11" s="51">
        <v>24836100</v>
      </c>
      <c r="F11" s="50" t="s">
        <v>0</v>
      </c>
    </row>
    <row r="12" spans="1:6" s="48" customFormat="1" ht="24.6">
      <c r="A12" s="63"/>
      <c r="B12" s="63"/>
      <c r="C12" s="58" t="s">
        <v>73</v>
      </c>
      <c r="D12" s="50">
        <v>1</v>
      </c>
      <c r="E12" s="51">
        <v>500000</v>
      </c>
      <c r="F12" s="50" t="s">
        <v>0</v>
      </c>
    </row>
    <row r="13" spans="1:6" s="48" customFormat="1" ht="24.6">
      <c r="A13" s="63"/>
      <c r="B13" s="63"/>
      <c r="C13" s="58" t="s">
        <v>74</v>
      </c>
      <c r="D13" s="50" t="s">
        <v>75</v>
      </c>
      <c r="E13" s="51">
        <v>0</v>
      </c>
      <c r="F13" s="50" t="s">
        <v>0</v>
      </c>
    </row>
    <row r="14" spans="1:6" s="48" customFormat="1" ht="24.6">
      <c r="A14" s="60"/>
      <c r="B14" s="60"/>
      <c r="C14" s="58" t="s">
        <v>76</v>
      </c>
      <c r="D14" s="50" t="s">
        <v>75</v>
      </c>
      <c r="E14" s="51">
        <v>0</v>
      </c>
      <c r="F14" s="50" t="s">
        <v>0</v>
      </c>
    </row>
    <row r="15" spans="1:6" s="52" customFormat="1" ht="24.6">
      <c r="A15" s="53" t="s">
        <v>2</v>
      </c>
      <c r="B15" s="53" t="s">
        <v>68</v>
      </c>
      <c r="C15" s="53" t="s">
        <v>77</v>
      </c>
      <c r="D15" s="53" t="s">
        <v>78</v>
      </c>
      <c r="E15" s="54">
        <f>SUM(E11:E14)</f>
        <v>25336100</v>
      </c>
      <c r="F15" s="55" t="s">
        <v>55</v>
      </c>
    </row>
    <row r="16" spans="1:6" s="48" customFormat="1" ht="73.8">
      <c r="A16" s="57" t="s">
        <v>41</v>
      </c>
      <c r="B16" s="57" t="s">
        <v>61</v>
      </c>
      <c r="C16" s="58" t="s">
        <v>18</v>
      </c>
      <c r="D16" s="50">
        <v>3</v>
      </c>
      <c r="E16" s="51">
        <v>250000</v>
      </c>
      <c r="F16" s="61" t="s">
        <v>37</v>
      </c>
    </row>
    <row r="17" spans="1:6" s="48" customFormat="1" ht="73.8">
      <c r="A17" s="60"/>
      <c r="B17" s="60"/>
      <c r="C17" s="58" t="s">
        <v>19</v>
      </c>
      <c r="D17" s="50">
        <v>2</v>
      </c>
      <c r="E17" s="51">
        <v>80000</v>
      </c>
      <c r="F17" s="61" t="s">
        <v>79</v>
      </c>
    </row>
    <row r="18" spans="1:6" s="52" customFormat="1" ht="24.6">
      <c r="A18" s="53" t="s">
        <v>2</v>
      </c>
      <c r="B18" s="53" t="s">
        <v>68</v>
      </c>
      <c r="C18" s="53" t="s">
        <v>71</v>
      </c>
      <c r="D18" s="53" t="s">
        <v>80</v>
      </c>
      <c r="E18" s="54">
        <f>SUM(E16:E17)</f>
        <v>330000</v>
      </c>
      <c r="F18" s="55" t="s">
        <v>54</v>
      </c>
    </row>
    <row r="19" spans="1:6" s="48" customFormat="1" ht="147.6">
      <c r="A19" s="57" t="s">
        <v>20</v>
      </c>
      <c r="B19" s="56" t="s">
        <v>42</v>
      </c>
      <c r="C19" s="49" t="s">
        <v>21</v>
      </c>
      <c r="D19" s="50">
        <v>6</v>
      </c>
      <c r="E19" s="51">
        <f>250000+850000</f>
        <v>1100000</v>
      </c>
      <c r="F19" s="50" t="s">
        <v>1</v>
      </c>
    </row>
    <row r="20" spans="1:6" s="48" customFormat="1" ht="24.6">
      <c r="A20" s="60"/>
      <c r="B20" s="59"/>
      <c r="C20" s="58" t="s">
        <v>73</v>
      </c>
      <c r="D20" s="50" t="s">
        <v>75</v>
      </c>
      <c r="E20" s="51">
        <v>0</v>
      </c>
      <c r="F20" s="50" t="s">
        <v>1</v>
      </c>
    </row>
    <row r="21" spans="1:6" s="52" customFormat="1" ht="24.6">
      <c r="A21" s="53" t="s">
        <v>2</v>
      </c>
      <c r="B21" s="53" t="s">
        <v>68</v>
      </c>
      <c r="C21" s="53" t="s">
        <v>71</v>
      </c>
      <c r="D21" s="53" t="s">
        <v>81</v>
      </c>
      <c r="E21" s="54">
        <f>SUM(E19:E20)</f>
        <v>1100000</v>
      </c>
      <c r="F21" s="55" t="s">
        <v>55</v>
      </c>
    </row>
    <row r="22" spans="1:6" s="48" customFormat="1" ht="49.2">
      <c r="A22" s="49" t="s">
        <v>22</v>
      </c>
      <c r="B22" s="49" t="s">
        <v>43</v>
      </c>
      <c r="C22" s="58" t="s">
        <v>23</v>
      </c>
      <c r="D22" s="50">
        <v>11</v>
      </c>
      <c r="E22" s="51">
        <v>2625036</v>
      </c>
      <c r="F22" s="50" t="s">
        <v>1</v>
      </c>
    </row>
    <row r="23" spans="1:6" s="48" customFormat="1" ht="49.2">
      <c r="A23" s="49"/>
      <c r="B23" s="49"/>
      <c r="C23" s="62" t="s">
        <v>34</v>
      </c>
      <c r="D23" s="50">
        <v>1</v>
      </c>
      <c r="E23" s="51">
        <v>500000</v>
      </c>
      <c r="F23" s="50" t="s">
        <v>1</v>
      </c>
    </row>
    <row r="24" spans="1:6" s="52" customFormat="1" ht="24.6">
      <c r="A24" s="53" t="s">
        <v>2</v>
      </c>
      <c r="B24" s="53" t="s">
        <v>68</v>
      </c>
      <c r="C24" s="53" t="s">
        <v>71</v>
      </c>
      <c r="D24" s="53" t="s">
        <v>82</v>
      </c>
      <c r="E24" s="54">
        <f>SUM(E22:E23)</f>
        <v>3125036</v>
      </c>
      <c r="F24" s="55" t="s">
        <v>55</v>
      </c>
    </row>
    <row r="25" spans="1:6" s="48" customFormat="1" ht="49.2">
      <c r="A25" s="49" t="s">
        <v>24</v>
      </c>
      <c r="B25" s="49" t="s">
        <v>44</v>
      </c>
      <c r="C25" s="58" t="s">
        <v>25</v>
      </c>
      <c r="D25" s="50">
        <f>14+4</f>
        <v>18</v>
      </c>
      <c r="E25" s="51">
        <f>5444000+480000</f>
        <v>5924000</v>
      </c>
      <c r="F25" s="61" t="s">
        <v>83</v>
      </c>
    </row>
    <row r="26" spans="1:6" s="48" customFormat="1" ht="49.2">
      <c r="A26" s="60"/>
      <c r="B26" s="60"/>
      <c r="C26" s="60" t="s">
        <v>34</v>
      </c>
      <c r="D26" s="64">
        <v>9</v>
      </c>
      <c r="E26" s="65">
        <v>5627800</v>
      </c>
      <c r="F26" s="64" t="s">
        <v>36</v>
      </c>
    </row>
    <row r="27" spans="1:6" s="48" customFormat="1" ht="49.2">
      <c r="A27" s="49"/>
      <c r="B27" s="49" t="s">
        <v>45</v>
      </c>
      <c r="C27" s="49" t="s">
        <v>35</v>
      </c>
      <c r="D27" s="50">
        <v>2</v>
      </c>
      <c r="E27" s="51">
        <v>50000</v>
      </c>
      <c r="F27" s="50" t="s">
        <v>36</v>
      </c>
    </row>
    <row r="28" spans="1:6" s="52" customFormat="1" ht="24.6">
      <c r="A28" s="53" t="s">
        <v>2</v>
      </c>
      <c r="B28" s="53" t="s">
        <v>84</v>
      </c>
      <c r="C28" s="53" t="s">
        <v>85</v>
      </c>
      <c r="D28" s="53" t="s">
        <v>86</v>
      </c>
      <c r="E28" s="54">
        <f>SUM(E25:E27)</f>
        <v>11601800</v>
      </c>
      <c r="F28" s="55" t="s">
        <v>54</v>
      </c>
    </row>
    <row r="29" spans="1:6" s="48" customFormat="1" ht="123">
      <c r="A29" s="57" t="s">
        <v>27</v>
      </c>
      <c r="B29" s="57" t="s">
        <v>87</v>
      </c>
      <c r="C29" s="58" t="s">
        <v>28</v>
      </c>
      <c r="D29" s="50">
        <v>6</v>
      </c>
      <c r="E29" s="51">
        <v>1472000</v>
      </c>
      <c r="F29" s="61" t="s">
        <v>37</v>
      </c>
    </row>
    <row r="30" spans="1:6" s="48" customFormat="1" ht="49.2">
      <c r="A30" s="60"/>
      <c r="B30" s="60"/>
      <c r="C30" s="58" t="s">
        <v>29</v>
      </c>
      <c r="D30" s="50">
        <v>1</v>
      </c>
      <c r="E30" s="51">
        <v>260000</v>
      </c>
      <c r="F30" s="61" t="s">
        <v>37</v>
      </c>
    </row>
    <row r="31" spans="1:6" s="52" customFormat="1" ht="24.6">
      <c r="A31" s="53" t="s">
        <v>2</v>
      </c>
      <c r="B31" s="53" t="s">
        <v>68</v>
      </c>
      <c r="C31" s="53" t="s">
        <v>71</v>
      </c>
      <c r="D31" s="53" t="s">
        <v>88</v>
      </c>
      <c r="E31" s="54">
        <f>SUM(E29:E30)</f>
        <v>1732000</v>
      </c>
      <c r="F31" s="55" t="s">
        <v>55</v>
      </c>
    </row>
    <row r="32" spans="1:6" s="48" customFormat="1" ht="49.2">
      <c r="A32" s="57" t="s">
        <v>30</v>
      </c>
      <c r="B32" s="49" t="s">
        <v>46</v>
      </c>
      <c r="C32" s="58" t="s">
        <v>28</v>
      </c>
      <c r="D32" s="50">
        <v>1</v>
      </c>
      <c r="E32" s="51">
        <v>90000</v>
      </c>
      <c r="F32" s="61" t="s">
        <v>37</v>
      </c>
    </row>
    <row r="33" spans="1:6" s="48" customFormat="1" ht="147.6">
      <c r="A33" s="60"/>
      <c r="B33" s="49" t="s">
        <v>47</v>
      </c>
      <c r="C33" s="58" t="s">
        <v>33</v>
      </c>
      <c r="D33" s="50">
        <v>1</v>
      </c>
      <c r="E33" s="51">
        <v>50000</v>
      </c>
      <c r="F33" s="50" t="s">
        <v>36</v>
      </c>
    </row>
    <row r="34" spans="1:6" s="48" customFormat="1" ht="49.2">
      <c r="A34" s="60"/>
      <c r="B34" s="60"/>
      <c r="C34" s="60" t="s">
        <v>26</v>
      </c>
      <c r="D34" s="64">
        <v>9</v>
      </c>
      <c r="E34" s="65">
        <v>2100000</v>
      </c>
      <c r="F34" s="64" t="s">
        <v>36</v>
      </c>
    </row>
    <row r="35" spans="1:6" s="48" customFormat="1" ht="49.2">
      <c r="A35" s="60"/>
      <c r="B35" s="60" t="s">
        <v>56</v>
      </c>
      <c r="C35" s="49" t="s">
        <v>14</v>
      </c>
      <c r="D35" s="50">
        <v>1</v>
      </c>
      <c r="E35" s="51">
        <v>100000</v>
      </c>
      <c r="F35" s="50" t="s">
        <v>36</v>
      </c>
    </row>
    <row r="36" spans="1:6" s="52" customFormat="1" ht="24.6">
      <c r="A36" s="53" t="s">
        <v>2</v>
      </c>
      <c r="B36" s="53" t="s">
        <v>89</v>
      </c>
      <c r="C36" s="53" t="s">
        <v>77</v>
      </c>
      <c r="D36" s="53" t="s">
        <v>82</v>
      </c>
      <c r="E36" s="54">
        <f>SUM(E32:E35)</f>
        <v>2340000</v>
      </c>
      <c r="F36" s="55" t="s">
        <v>54</v>
      </c>
    </row>
    <row r="37" spans="1:6" s="48" customFormat="1" ht="73.8">
      <c r="A37" s="49" t="s">
        <v>31</v>
      </c>
      <c r="B37" s="49" t="s">
        <v>48</v>
      </c>
      <c r="C37" s="58" t="s">
        <v>15</v>
      </c>
      <c r="D37" s="50">
        <v>3</v>
      </c>
      <c r="E37" s="51">
        <v>1050000</v>
      </c>
      <c r="F37" s="50" t="s">
        <v>36</v>
      </c>
    </row>
    <row r="38" spans="1:6" s="52" customFormat="1" ht="24.6">
      <c r="A38" s="53" t="s">
        <v>2</v>
      </c>
      <c r="B38" s="53" t="s">
        <v>68</v>
      </c>
      <c r="C38" s="53" t="s">
        <v>69</v>
      </c>
      <c r="D38" s="53" t="s">
        <v>90</v>
      </c>
      <c r="E38" s="54">
        <f>SUM(E37)</f>
        <v>1050000</v>
      </c>
      <c r="F38" s="55" t="s">
        <v>53</v>
      </c>
    </row>
    <row r="39" spans="1:6" s="48" customFormat="1" ht="24.6">
      <c r="A39" s="66" t="s">
        <v>11</v>
      </c>
      <c r="B39" s="53" t="s">
        <v>91</v>
      </c>
      <c r="C39" s="53" t="s">
        <v>92</v>
      </c>
      <c r="D39" s="53" t="s">
        <v>93</v>
      </c>
      <c r="E39" s="67">
        <f>E38+E36+E31+E28+E24+E21+E18+E15+E10+E7</f>
        <v>47724936</v>
      </c>
      <c r="F39" s="55" t="s">
        <v>60</v>
      </c>
    </row>
    <row r="41" spans="5:5" ht="24.6">
      <c r="E41" s="69"/>
    </row>
  </sheetData>
  <sheetProtection/>
  <mergeCells count="4">
    <mergeCell ref="A4:F4"/>
    <mergeCell ref="A2:F2"/>
    <mergeCell ref="A3:F3"/>
    <mergeCell ref="A8:A9"/>
  </mergeCells>
  <printOptions horizontalCentered="1"/>
  <pageMargins left="0.196850393700787" right="0.196850393700787" top="0.393700787401575" bottom="0.196850393700787" header="0.31496062992126" footer="0.196850393700787"/>
  <pageSetup firstPageNumber="107" useFirstPageNumber="1" orientation="landscape" paperSize="9" scale="85" r:id="rId1"/>
  <headerFooter>
    <oddFooter>&amp;R&amp;"TH SarabunPSK,ธรรมดา"&amp;20&amp;P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ผ01 ปรุใหญ่</vt:lpstr>
      <vt:lpstr>ข้อมูลประกอบแผนดำ 67</vt:lpstr>
    </vt:vector>
  </TitlesOfParts>
  <Template/>
  <Manager/>
  <Company>sKz Community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sKzXP</dc:creator>
  <cp:keywords/>
  <dc:description/>
  <cp:lastModifiedBy>User</cp:lastModifiedBy>
  <cp:lastPrinted>2024-04-25T08:34:03Z</cp:lastPrinted>
  <dcterms:created xsi:type="dcterms:W3CDTF">2004-09-02T19:20:08Z</dcterms:created>
  <dcterms:modified xsi:type="dcterms:W3CDTF">2024-06-24T07:19:00Z</dcterms:modified>
  <cp:category/>
</cp:coreProperties>
</file>